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ндрей\Downloads\"/>
    </mc:Choice>
  </mc:AlternateContent>
  <xr:revisionPtr revIDLastSave="0" documentId="13_ncr:1_{75AEFB57-CCEF-4B82-9FFF-2A89C26BC47C}" xr6:coauthVersionLast="36" xr6:coauthVersionMax="36" xr10:uidLastSave="{00000000-0000-0000-0000-000000000000}"/>
  <bookViews>
    <workbookView xWindow="0" yWindow="0" windowWidth="27900" windowHeight="11505" xr2:uid="{00000000-000D-0000-FFFF-FFFF00000000}"/>
  </bookViews>
  <sheets>
    <sheet name="План работ 2024" sheetId="1" r:id="rId1"/>
    <sheet name="Лист1" sheetId="2" r:id="rId2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A1" i="1"/>
  <c r="F38" i="1" l="1"/>
  <c r="F83" i="1"/>
  <c r="F82" i="1" l="1"/>
  <c r="F42" i="1"/>
  <c r="F41" i="1"/>
  <c r="F40" i="1"/>
  <c r="F39" i="1"/>
  <c r="F49" i="1" l="1"/>
  <c r="F51" i="1"/>
  <c r="F81" i="1"/>
  <c r="F80" i="1"/>
  <c r="F52" i="1" l="1"/>
  <c r="F50" i="1" s="1"/>
  <c r="F27" i="1"/>
  <c r="F26" i="1"/>
  <c r="F25" i="1"/>
  <c r="F24" i="1"/>
  <c r="F61" i="1"/>
  <c r="F60" i="1"/>
  <c r="F62" i="1"/>
  <c r="F79" i="1"/>
  <c r="F14" i="1" l="1"/>
  <c r="F48" i="1" l="1"/>
  <c r="F55" i="1" l="1"/>
  <c r="F84" i="1" l="1"/>
  <c r="F75" i="1"/>
  <c r="F74" i="1" s="1"/>
  <c r="F78" i="1"/>
  <c r="F73" i="1"/>
  <c r="F71" i="1"/>
  <c r="F70" i="1"/>
  <c r="F69" i="1"/>
  <c r="F66" i="1"/>
  <c r="F65" i="1"/>
  <c r="F63" i="1"/>
  <c r="F59" i="1"/>
  <c r="F58" i="1"/>
  <c r="F57" i="1"/>
  <c r="F56" i="1"/>
  <c r="F54" i="1" s="1"/>
  <c r="F47" i="1"/>
  <c r="F46" i="1"/>
  <c r="F45" i="1"/>
  <c r="F44" i="1"/>
  <c r="F37" i="1"/>
  <c r="F36" i="1" s="1"/>
  <c r="F35" i="1"/>
  <c r="F34" i="1"/>
  <c r="F33" i="1"/>
  <c r="F31" i="1"/>
  <c r="F30" i="1"/>
  <c r="F28" i="1"/>
  <c r="F23" i="1"/>
  <c r="F22" i="1"/>
  <c r="F21" i="1"/>
  <c r="F20" i="1"/>
  <c r="F19" i="1"/>
  <c r="F18" i="1"/>
  <c r="F17" i="1"/>
  <c r="F16" i="1"/>
  <c r="F13" i="1"/>
  <c r="F12" i="1" s="1"/>
  <c r="F9" i="1"/>
  <c r="F7" i="1"/>
  <c r="F43" i="1" l="1"/>
  <c r="F77" i="1"/>
  <c r="F64" i="1"/>
  <c r="F6" i="1"/>
  <c r="F15" i="1"/>
  <c r="F68" i="1"/>
  <c r="F29" i="1"/>
  <c r="F32" i="1"/>
  <c r="F11" i="1" l="1"/>
  <c r="F85" i="1"/>
</calcChain>
</file>

<file path=xl/sharedStrings.xml><?xml version="1.0" encoding="utf-8"?>
<sst xmlns="http://schemas.openxmlformats.org/spreadsheetml/2006/main" count="236" uniqueCount="178">
  <si>
    <t>Наименование статей расходов</t>
  </si>
  <si>
    <t>ПЛАН</t>
  </si>
  <si>
    <t>Ед изм</t>
  </si>
  <si>
    <t>Кол-во</t>
  </si>
  <si>
    <t>Цена</t>
  </si>
  <si>
    <t xml:space="preserve">Помывка остекления </t>
  </si>
  <si>
    <t>компл.</t>
  </si>
  <si>
    <t>Работы по техническому обслуживанию инженерных систем</t>
  </si>
  <si>
    <t>Работы по техническому обслуживанию системы принудительной вентиляции</t>
  </si>
  <si>
    <t>шт.</t>
  </si>
  <si>
    <t>Закупка карманных фильтров</t>
  </si>
  <si>
    <t>Работы по техническому обслуживанию системы электроснабжения</t>
  </si>
  <si>
    <t>Драйверы для светильников МОП</t>
  </si>
  <si>
    <t>Утилизация люминисцентных и светодиодных ламп</t>
  </si>
  <si>
    <t>Закупка светильников 1200 мм</t>
  </si>
  <si>
    <t>Закупка светильников 600мм</t>
  </si>
  <si>
    <t>шт</t>
  </si>
  <si>
    <t>Закупка ламп LED</t>
  </si>
  <si>
    <t>Закупка светодиодных линеек жестких</t>
  </si>
  <si>
    <t>Замена запорной арматуры Ду 25-32 (кран под манометр)</t>
  </si>
  <si>
    <t>Замена КИП на стоячной части (манометры)</t>
  </si>
  <si>
    <t>Закупка кранов шаровых под манометр</t>
  </si>
  <si>
    <t>Работы по техническому обслуживанию системы АПС, ДУ и ППА</t>
  </si>
  <si>
    <t xml:space="preserve">Договор ТО с специализированной организацией </t>
  </si>
  <si>
    <t>мес.</t>
  </si>
  <si>
    <t>Ремонтные работы по системам АПС и ППА</t>
  </si>
  <si>
    <t xml:space="preserve">Восстановительные и ремонтные работы по СКУД </t>
  </si>
  <si>
    <t xml:space="preserve">Работы по ремонту и обслуживанию гаражных ворот </t>
  </si>
  <si>
    <t>Договор на обслуживание СКУД</t>
  </si>
  <si>
    <t>Закупка карт доступа</t>
  </si>
  <si>
    <t>Договор на ТО шлагбаумов</t>
  </si>
  <si>
    <t>Работы, относящиеся к текущему ремонту</t>
  </si>
  <si>
    <t>ед.</t>
  </si>
  <si>
    <t>Техническое обслуживание Индивидуального Теплового Пункта</t>
  </si>
  <si>
    <t>Договор ТО со специализированной организацией</t>
  </si>
  <si>
    <t>Опрессовка ввода</t>
  </si>
  <si>
    <t xml:space="preserve">Ремонт насоса холодного водоснабжения первой зоны (замена подшипников и торцевого уплотнения) </t>
  </si>
  <si>
    <t xml:space="preserve">шт. </t>
  </si>
  <si>
    <t>Техническое обслуживание лифтов</t>
  </si>
  <si>
    <t>Освидетельствование лифтов</t>
  </si>
  <si>
    <t>Ремонтные работы (материалы: плата, плата привода, привод)</t>
  </si>
  <si>
    <t>Спецодежда</t>
  </si>
  <si>
    <t>Инструмент, расходные материалы</t>
  </si>
  <si>
    <t>Дренажная система паркинга</t>
  </si>
  <si>
    <t xml:space="preserve">Замена дренажного насоса паркинга. </t>
  </si>
  <si>
    <t>Система видеонаблюдения</t>
  </si>
  <si>
    <t>Договор со специализированной организацией</t>
  </si>
  <si>
    <t>Материалы для системы видеонаблюдения</t>
  </si>
  <si>
    <t>ИТОГО :</t>
  </si>
  <si>
    <t>Утверждено</t>
  </si>
  <si>
    <t xml:space="preserve">                                                    Верно:  ______________     м.п.</t>
  </si>
  <si>
    <t>ТСЖ "Пирамида"</t>
  </si>
  <si>
    <t>1</t>
  </si>
  <si>
    <t>1.2</t>
  </si>
  <si>
    <t>1.3</t>
  </si>
  <si>
    <t>1.4</t>
  </si>
  <si>
    <t>Работы по снитарному содержанию дома и территории</t>
  </si>
  <si>
    <t>2</t>
  </si>
  <si>
    <t>2.1</t>
  </si>
  <si>
    <t>2.1.2</t>
  </si>
  <si>
    <t>2.1.1</t>
  </si>
  <si>
    <t>2.3.1</t>
  </si>
  <si>
    <t>2.3.2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</si>
  <si>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</si>
  <si>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</si>
  <si>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</si>
  <si>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</si>
  <si>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</si>
  <si>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</si>
  <si>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</si>
  <si>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</si>
  <si>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</si>
  <si>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</si>
  <si>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2.3</t>
  </si>
  <si>
    <t>2.4</t>
  </si>
  <si>
    <t>2.4.1</t>
  </si>
  <si>
    <t>2.4.2</t>
  </si>
  <si>
    <t>2.4.3</t>
  </si>
  <si>
    <t>2.5</t>
  </si>
  <si>
    <t>2.5.1</t>
  </si>
  <si>
    <t>2.5.2</t>
  </si>
  <si>
    <t>2.7</t>
  </si>
  <si>
    <t>2.7.1</t>
  </si>
  <si>
    <t>2.8</t>
  </si>
  <si>
    <t>2.9</t>
  </si>
  <si>
    <t>2.9.1</t>
  </si>
  <si>
    <t>2.9.2</t>
  </si>
  <si>
    <t>2.9.3</t>
  </si>
  <si>
    <t>2.11.1</t>
  </si>
  <si>
    <t>2.11.3</t>
  </si>
  <si>
    <t>2.12.1</t>
  </si>
  <si>
    <t>2.13.1</t>
  </si>
  <si>
    <t>2.13.2</t>
  </si>
  <si>
    <t>Поддержка электронной почты ( 3 шт.)</t>
  </si>
  <si>
    <t>Закупка ремкомплектов Ду 25-76 (задвижки)</t>
  </si>
  <si>
    <t>Поверка манометров</t>
  </si>
  <si>
    <t xml:space="preserve">Расходные материалы и запасные части </t>
  </si>
  <si>
    <t>Кран шаровой Ду50 флан.</t>
  </si>
  <si>
    <t>План работ по содержанию и текущему ремонту на 2024 год</t>
  </si>
  <si>
    <t>Оплата мобильного телефона диспетчерской</t>
  </si>
  <si>
    <t>Предохранительный клапан на эл. бойлер</t>
  </si>
  <si>
    <t>Кран шаровый Ду 15-32</t>
  </si>
  <si>
    <t>Утеплитель для труб</t>
  </si>
  <si>
    <t>Осветительные элементы, светодиодные, Т8, 600мм</t>
  </si>
  <si>
    <t>Осветительные элементы, светодиодные, Т8, 1200мм</t>
  </si>
  <si>
    <t>Закупка светильников GХ70</t>
  </si>
  <si>
    <t>2.2.10</t>
  </si>
  <si>
    <t>Закупка провода для ремонтных и монтажных работ</t>
  </si>
  <si>
    <t>п.м.</t>
  </si>
  <si>
    <t>Расходные материалы для ремонтных работ по системам АПС и ППА</t>
  </si>
  <si>
    <t xml:space="preserve">Закупка уличных светильников </t>
  </si>
  <si>
    <t>2.8.1</t>
  </si>
  <si>
    <t>Изготовление и монтаж козырьков над балконами</t>
  </si>
  <si>
    <t>1.1</t>
  </si>
  <si>
    <t>2.2.11</t>
  </si>
  <si>
    <t>2.2.12</t>
  </si>
  <si>
    <t>2.2.13</t>
  </si>
  <si>
    <t>2.5.3</t>
  </si>
  <si>
    <t>2.6</t>
  </si>
  <si>
    <t>2.6.1</t>
  </si>
  <si>
    <t>2.6.2</t>
  </si>
  <si>
    <t>2.6.3</t>
  </si>
  <si>
    <t>2.6.4</t>
  </si>
  <si>
    <t>2.6.5</t>
  </si>
  <si>
    <t>2.6.6</t>
  </si>
  <si>
    <t>2.8.2</t>
  </si>
  <si>
    <t>2.8.3</t>
  </si>
  <si>
    <t>2.8.4</t>
  </si>
  <si>
    <t>2.8.5</t>
  </si>
  <si>
    <t>2.8.6</t>
  </si>
  <si>
    <t>2.8.7</t>
  </si>
  <si>
    <t>2.8.8</t>
  </si>
  <si>
    <t>2.8.9</t>
  </si>
  <si>
    <t>2.10</t>
  </si>
  <si>
    <t>2.11</t>
  </si>
  <si>
    <t>2.12</t>
  </si>
  <si>
    <t>2.12.2</t>
  </si>
  <si>
    <t>2.13</t>
  </si>
  <si>
    <t>2.13.3</t>
  </si>
  <si>
    <t>Закупка расходных материалов (ключи)</t>
  </si>
  <si>
    <t>Закупка комплектующих для ремонта электорооборудования</t>
  </si>
  <si>
    <t>Услуги хостинга</t>
  </si>
  <si>
    <t>2.13.4</t>
  </si>
  <si>
    <t>2.13.5</t>
  </si>
  <si>
    <t>СБИС ЭДО + отчетность ИФИС и ПФР</t>
  </si>
  <si>
    <t>2.7.2</t>
  </si>
  <si>
    <t>Косметический ремонт и восстановление МОП здания</t>
  </si>
  <si>
    <t>2.11.2</t>
  </si>
  <si>
    <t>Термометр биметаллический</t>
  </si>
  <si>
    <t>Аттестация и обучение персонала</t>
  </si>
  <si>
    <t>Работы по техническому обслуживанию системы водоснабжения (без ИТП)</t>
  </si>
  <si>
    <t>Работы по техническому обслуживанию системы отопления (без ИТП)</t>
  </si>
  <si>
    <t>Изоляция трубопровода</t>
  </si>
  <si>
    <t>2.5.4</t>
  </si>
  <si>
    <t>2.5.5</t>
  </si>
  <si>
    <t>2.5.6</t>
  </si>
  <si>
    <t>Перекатка пожарных рукавов</t>
  </si>
  <si>
    <t>Замена пожарных рукавов</t>
  </si>
  <si>
    <t>2.7.3</t>
  </si>
  <si>
    <t>Услуги альпиниста</t>
  </si>
  <si>
    <t>Аттестация персонала, спецодежда и инструмент</t>
  </si>
  <si>
    <t>Интернет услуги, мобильная свяэь, ПО</t>
  </si>
  <si>
    <t>Справочно-информационная система "Юрист"</t>
  </si>
  <si>
    <t>2.13.6</t>
  </si>
  <si>
    <t>Мобильное приложение ТСЖ "Пирамида"</t>
  </si>
  <si>
    <t>прил.</t>
  </si>
  <si>
    <t>2.13.7</t>
  </si>
  <si>
    <t>Проведение экспертизы ремонтных работ по системам АПС и ППА</t>
  </si>
  <si>
    <t>Протокол  от «___» __________ 2024г.</t>
  </si>
  <si>
    <t xml:space="preserve">общим собранием </t>
  </si>
  <si>
    <t>Уборка дома и территории</t>
  </si>
  <si>
    <t>Моющие средства, инвентарь, канцтовары</t>
  </si>
  <si>
    <t>Работы на придомовой территории, включая озеленение и украшение</t>
  </si>
  <si>
    <t>Стоимость, руб.</t>
  </si>
  <si>
    <t>Смета за 2023 год (справочно, руб)</t>
  </si>
  <si>
    <t>Закупка датчиков движения</t>
  </si>
  <si>
    <t>Работы по обслуживанию системы СКУД, домофона, шлагбаумов</t>
  </si>
  <si>
    <t>Поддержка "1С:Учет в управляющих компаниях ЖКХ, ТСЖ" + сайта ТСЖ "Пирамида" и личных кабинетов собственников + ГИС ЖКХ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</si>
</sst>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8"/>
      <name val="Arial"/>
    </font>
    <font>
      <sz val="8"/>
      <name val="Times New Roman"/>
    </font>
    <font>
      <b/>
      <sz val="14"/>
      <name val="Arial"/>
    </font>
    <font>
      <b/>
      <sz val="11"/>
      <name val="Arial"/>
    </font>
    <font>
      <sz val="12"/>
      <name val="Arial Black"/>
    </font>
    <font>
      <sz val="12"/>
      <color theme="1"/>
      <name val="Arial Black"/>
    </font>
    <font>
      <i/>
      <sz val="12"/>
      <name val="Arial"/>
    </font>
    <font>
      <sz val="12"/>
      <name val="Arial"/>
    </font>
    <font>
      <i/>
      <sz val="12"/>
      <color theme="1"/>
      <name val="Arial"/>
    </font>
    <font>
      <sz val="12"/>
      <color theme="1"/>
      <name val="Arial"/>
    </font>
    <font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4"/>
      <name val="Arial"/>
      <family val="2"/>
      <charset val="204"/>
    </font>
    <font>
      <sz val="12"/>
      <name val="Arial Black"/>
      <family val="2"/>
      <charset val="204"/>
    </font>
    <font>
      <b/>
      <sz val="12"/>
      <name val="Arial Black"/>
      <family val="2"/>
      <charset val="204"/>
    </font>
    <font>
      <b/>
      <sz val="18"/>
      <name val="Arial"/>
      <family val="2"/>
      <charset val="204"/>
    </font>
    <font>
      <sz val="12"/>
      <color theme="1"/>
      <name val="Arial"/>
      <family val="2"/>
      <charset val="204"/>
    </font>
    <font>
      <u/>
      <sz val="12"/>
      <name val="Arial Black"/>
      <family val="2"/>
      <charset val="204"/>
    </font>
    <font>
      <b/>
      <sz val="14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42"/>
        <bgColor indexed="42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theme="9"/>
        <bgColor rgb="FF92D050"/>
      </patternFill>
    </fill>
    <fill>
      <patternFill patternType="solid">
        <fgColor theme="9" tint="0.59999389629810485"/>
        <bgColor rgb="FF92D050"/>
      </patternFill>
    </fill>
  </fills>
  <borders count="2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Protection="0"/>
  </cellStyleXfs>
  <cellXfs count="88">
    <xf numFmtId="0" fontId="0" fillId="0" borderId="0" xfId="0"/>
    <xf numFmtId="14" fontId="2" fillId="2" borderId="0" xfId="1" applyNumberFormat="1" applyFont="1" applyFill="1" applyAlignment="1">
      <alignment horizontal="left"/>
    </xf>
    <xf numFmtId="165" fontId="2" fillId="0" borderId="0" xfId="2" applyNumberFormat="1" applyFont="1" applyAlignment="1">
      <alignment horizontal="left"/>
    </xf>
    <xf numFmtId="165" fontId="2" fillId="0" borderId="0" xfId="2" applyNumberFormat="1" applyFont="1" applyAlignment="1">
      <alignment horizontal="left" indent="2"/>
    </xf>
    <xf numFmtId="0" fontId="3" fillId="0" borderId="0" xfId="1" applyFont="1"/>
    <xf numFmtId="165" fontId="5" fillId="3" borderId="9" xfId="2" applyNumberFormat="1" applyFont="1" applyFill="1" applyBorder="1" applyAlignment="1">
      <alignment horizontal="left" vertical="center" wrapText="1"/>
    </xf>
    <xf numFmtId="165" fontId="5" fillId="3" borderId="10" xfId="2" applyNumberFormat="1" applyFont="1" applyFill="1" applyBorder="1" applyAlignment="1">
      <alignment horizontal="left" vertical="center" wrapText="1"/>
    </xf>
    <xf numFmtId="165" fontId="5" fillId="3" borderId="11" xfId="2" applyNumberFormat="1" applyFont="1" applyFill="1" applyBorder="1" applyAlignment="1">
      <alignment horizontal="left" vertical="center" wrapText="1"/>
    </xf>
    <xf numFmtId="165" fontId="5" fillId="3" borderId="12" xfId="2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top"/>
    </xf>
    <xf numFmtId="0" fontId="6" fillId="0" borderId="0" xfId="1" applyFont="1"/>
    <xf numFmtId="0" fontId="6" fillId="0" borderId="12" xfId="1" applyFont="1" applyBorder="1"/>
    <xf numFmtId="165" fontId="6" fillId="0" borderId="20" xfId="2" applyNumberFormat="1" applyFont="1" applyBorder="1" applyAlignment="1">
      <alignment horizontal="center"/>
    </xf>
    <xf numFmtId="0" fontId="6" fillId="2" borderId="0" xfId="1" applyFont="1" applyFill="1"/>
    <xf numFmtId="165" fontId="6" fillId="0" borderId="0" xfId="2" applyNumberFormat="1" applyFont="1" applyAlignment="1">
      <alignment horizontal="center"/>
    </xf>
    <xf numFmtId="165" fontId="6" fillId="0" borderId="0" xfId="2" applyNumberFormat="1" applyFont="1" applyAlignment="1">
      <alignment horizontal="center" vertical="center"/>
    </xf>
    <xf numFmtId="0" fontId="3" fillId="2" borderId="0" xfId="1" applyFont="1" applyFill="1" applyAlignment="1">
      <alignment horizontal="left"/>
    </xf>
    <xf numFmtId="0" fontId="3" fillId="0" borderId="0" xfId="1" applyFont="1" applyAlignment="1">
      <alignment horizontal="left"/>
    </xf>
    <xf numFmtId="165" fontId="3" fillId="0" borderId="0" xfId="2" applyNumberFormat="1" applyFont="1" applyAlignment="1">
      <alignment horizontal="left"/>
    </xf>
    <xf numFmtId="165" fontId="3" fillId="0" borderId="0" xfId="2" applyNumberFormat="1" applyFont="1" applyAlignment="1">
      <alignment horizontal="left" indent="2"/>
    </xf>
    <xf numFmtId="0" fontId="13" fillId="0" borderId="0" xfId="1" applyFont="1" applyAlignment="1">
      <alignment horizontal="center"/>
    </xf>
    <xf numFmtId="49" fontId="14" fillId="2" borderId="15" xfId="1" applyNumberFormat="1" applyFont="1" applyFill="1" applyBorder="1" applyAlignment="1">
      <alignment horizontal="right" vertical="top" wrapText="1"/>
    </xf>
    <xf numFmtId="0" fontId="9" fillId="2" borderId="21" xfId="1" applyFont="1" applyFill="1" applyBorder="1" applyAlignment="1">
      <alignment vertical="top" wrapText="1"/>
    </xf>
    <xf numFmtId="0" fontId="12" fillId="2" borderId="21" xfId="1" applyFont="1" applyFill="1" applyBorder="1" applyAlignment="1">
      <alignment vertical="top" wrapText="1"/>
    </xf>
    <xf numFmtId="0" fontId="6" fillId="0" borderId="14" xfId="1" applyFont="1" applyBorder="1" applyAlignment="1">
      <alignment horizontal="center" vertical="top" wrapText="1"/>
    </xf>
    <xf numFmtId="2" fontId="6" fillId="0" borderId="14" xfId="2" applyNumberFormat="1" applyFont="1" applyBorder="1" applyAlignment="1">
      <alignment horizontal="left" vertical="top" wrapText="1"/>
    </xf>
    <xf numFmtId="2" fontId="9" fillId="0" borderId="14" xfId="2" applyNumberFormat="1" applyFont="1" applyBorder="1" applyAlignment="1">
      <alignment horizontal="center" vertical="top" wrapText="1"/>
    </xf>
    <xf numFmtId="1" fontId="9" fillId="2" borderId="14" xfId="2" applyNumberFormat="1" applyFont="1" applyFill="1" applyBorder="1" applyAlignment="1">
      <alignment horizontal="center" vertical="center" wrapText="1"/>
    </xf>
    <xf numFmtId="1" fontId="9" fillId="0" borderId="19" xfId="2" applyNumberFormat="1" applyFont="1" applyBorder="1" applyAlignment="1">
      <alignment horizontal="center" vertical="center" wrapText="1"/>
    </xf>
    <xf numFmtId="1" fontId="9" fillId="2" borderId="18" xfId="2" applyNumberFormat="1" applyFont="1" applyFill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165" fontId="6" fillId="0" borderId="14" xfId="2" applyNumberFormat="1" applyFont="1" applyBorder="1" applyAlignment="1">
      <alignment horizontal="center" vertical="center" wrapText="1"/>
    </xf>
    <xf numFmtId="165" fontId="6" fillId="0" borderId="19" xfId="2" applyNumberFormat="1" applyFont="1" applyBorder="1" applyAlignment="1">
      <alignment horizontal="center" vertical="center" wrapText="1"/>
    </xf>
    <xf numFmtId="0" fontId="12" fillId="2" borderId="19" xfId="1" applyFont="1" applyFill="1" applyBorder="1" applyAlignment="1">
      <alignment vertical="top" wrapText="1"/>
    </xf>
    <xf numFmtId="1" fontId="9" fillId="0" borderId="14" xfId="2" applyNumberFormat="1" applyFont="1" applyBorder="1" applyAlignment="1">
      <alignment horizontal="center" vertical="center" wrapText="1"/>
    </xf>
    <xf numFmtId="0" fontId="17" fillId="0" borderId="0" xfId="1" applyFont="1"/>
    <xf numFmtId="0" fontId="3" fillId="2" borderId="22" xfId="1" applyFont="1" applyFill="1" applyBorder="1" applyAlignment="1">
      <alignment horizontal="left"/>
    </xf>
    <xf numFmtId="0" fontId="3" fillId="0" borderId="0" xfId="1" applyFont="1" applyBorder="1" applyAlignment="1">
      <alignment horizontal="left"/>
    </xf>
    <xf numFmtId="165" fontId="3" fillId="0" borderId="0" xfId="2" applyNumberFormat="1" applyFont="1" applyBorder="1" applyAlignment="1">
      <alignment horizontal="left"/>
    </xf>
    <xf numFmtId="165" fontId="3" fillId="0" borderId="0" xfId="2" applyNumberFormat="1" applyFont="1" applyBorder="1" applyAlignment="1">
      <alignment horizontal="left" indent="2"/>
    </xf>
    <xf numFmtId="165" fontId="3" fillId="0" borderId="23" xfId="2" applyNumberFormat="1" applyFont="1" applyBorder="1" applyAlignment="1">
      <alignment horizontal="left"/>
    </xf>
    <xf numFmtId="4" fontId="10" fillId="2" borderId="17" xfId="2" applyNumberFormat="1" applyFont="1" applyFill="1" applyBorder="1" applyAlignment="1">
      <alignment horizontal="center" vertical="center" wrapText="1"/>
    </xf>
    <xf numFmtId="4" fontId="11" fillId="2" borderId="17" xfId="2" applyNumberFormat="1" applyFont="1" applyFill="1" applyBorder="1" applyAlignment="1">
      <alignment horizontal="center" vertical="center" wrapText="1"/>
    </xf>
    <xf numFmtId="166" fontId="11" fillId="2" borderId="17" xfId="2" applyNumberFormat="1" applyFont="1" applyFill="1" applyBorder="1" applyAlignment="1">
      <alignment horizontal="center" vertical="center" wrapText="1"/>
    </xf>
    <xf numFmtId="49" fontId="8" fillId="2" borderId="9" xfId="1" applyNumberFormat="1" applyFont="1" applyFill="1" applyBorder="1" applyAlignment="1">
      <alignment horizontal="right" vertical="top" wrapText="1"/>
    </xf>
    <xf numFmtId="1" fontId="12" fillId="2" borderId="18" xfId="2" applyNumberFormat="1" applyFont="1" applyFill="1" applyBorder="1" applyAlignment="1">
      <alignment horizontal="center" vertical="center" wrapText="1"/>
    </xf>
    <xf numFmtId="0" fontId="12" fillId="0" borderId="19" xfId="1" applyFont="1" applyBorder="1" applyAlignment="1">
      <alignment vertical="top" wrapText="1"/>
    </xf>
    <xf numFmtId="0" fontId="12" fillId="2" borderId="16" xfId="1" applyFont="1" applyFill="1" applyBorder="1" applyAlignment="1">
      <alignment horizontal="left" vertical="center" wrapText="1"/>
    </xf>
    <xf numFmtId="49" fontId="14" fillId="2" borderId="15" xfId="1" applyNumberFormat="1" applyFont="1" applyFill="1" applyBorder="1" applyAlignment="1">
      <alignment horizontal="right" vertical="center" wrapText="1"/>
    </xf>
    <xf numFmtId="49" fontId="15" fillId="2" borderId="15" xfId="1" applyNumberFormat="1" applyFont="1" applyFill="1" applyBorder="1" applyAlignment="1">
      <alignment horizontal="right" vertical="center" wrapText="1"/>
    </xf>
    <xf numFmtId="0" fontId="6" fillId="0" borderId="19" xfId="1" applyFont="1" applyBorder="1" applyAlignment="1">
      <alignment vertical="center" wrapText="1"/>
    </xf>
    <xf numFmtId="0" fontId="6" fillId="0" borderId="14" xfId="1" applyFont="1" applyBorder="1" applyAlignment="1">
      <alignment vertical="center" wrapText="1"/>
    </xf>
    <xf numFmtId="49" fontId="16" fillId="2" borderId="15" xfId="1" applyNumberFormat="1" applyFont="1" applyFill="1" applyBorder="1" applyAlignment="1">
      <alignment horizontal="right" vertical="center" wrapText="1"/>
    </xf>
    <xf numFmtId="49" fontId="17" fillId="2" borderId="15" xfId="1" applyNumberFormat="1" applyFont="1" applyFill="1" applyBorder="1" applyAlignment="1">
      <alignment horizontal="right" vertical="center" wrapText="1"/>
    </xf>
    <xf numFmtId="49" fontId="18" fillId="2" borderId="15" xfId="1" applyNumberFormat="1" applyFont="1" applyFill="1" applyBorder="1" applyAlignment="1">
      <alignment horizontal="right" vertical="center" wrapText="1"/>
    </xf>
    <xf numFmtId="1" fontId="12" fillId="2" borderId="14" xfId="2" applyNumberFormat="1" applyFont="1" applyFill="1" applyBorder="1" applyAlignment="1">
      <alignment horizontal="center" vertical="center" wrapText="1"/>
    </xf>
    <xf numFmtId="0" fontId="12" fillId="2" borderId="19" xfId="1" applyFont="1" applyFill="1" applyBorder="1" applyAlignment="1">
      <alignment vertical="center" wrapText="1"/>
    </xf>
    <xf numFmtId="0" fontId="9" fillId="2" borderId="19" xfId="1" applyFont="1" applyFill="1" applyBorder="1" applyAlignment="1">
      <alignment vertical="center" wrapText="1"/>
    </xf>
    <xf numFmtId="0" fontId="9" fillId="2" borderId="16" xfId="1" applyFont="1" applyFill="1" applyBorder="1" applyAlignment="1">
      <alignment vertical="center" wrapText="1"/>
    </xf>
    <xf numFmtId="0" fontId="12" fillId="2" borderId="16" xfId="1" applyFont="1" applyFill="1" applyBorder="1" applyAlignment="1">
      <alignment vertical="center" wrapText="1"/>
    </xf>
    <xf numFmtId="166" fontId="20" fillId="4" borderId="17" xfId="2" applyNumberFormat="1" applyFont="1" applyFill="1" applyBorder="1" applyAlignment="1">
      <alignment horizontal="center" vertical="center" wrapText="1"/>
    </xf>
    <xf numFmtId="0" fontId="17" fillId="0" borderId="19" xfId="1" applyFont="1" applyBorder="1" applyAlignment="1">
      <alignment vertical="center" wrapText="1"/>
    </xf>
    <xf numFmtId="1" fontId="9" fillId="5" borderId="14" xfId="2" applyNumberFormat="1" applyFont="1" applyFill="1" applyBorder="1" applyAlignment="1">
      <alignment horizontal="center" vertical="center" wrapText="1"/>
    </xf>
    <xf numFmtId="4" fontId="7" fillId="4" borderId="17" xfId="2" applyNumberFormat="1" applyFont="1" applyFill="1" applyBorder="1" applyAlignment="1">
      <alignment horizontal="center" vertical="center" wrapText="1"/>
    </xf>
    <xf numFmtId="4" fontId="7" fillId="5" borderId="13" xfId="2" applyNumberFormat="1" applyFont="1" applyFill="1" applyBorder="1" applyAlignment="1">
      <alignment horizontal="center" vertical="center" wrapText="1"/>
    </xf>
    <xf numFmtId="4" fontId="7" fillId="4" borderId="13" xfId="2" applyNumberFormat="1" applyFont="1" applyFill="1" applyBorder="1" applyAlignment="1">
      <alignment horizontal="center" vertical="center" wrapText="1"/>
    </xf>
    <xf numFmtId="166" fontId="7" fillId="4" borderId="17" xfId="2" applyNumberFormat="1" applyFont="1" applyFill="1" applyBorder="1" applyAlignment="1">
      <alignment horizontal="center" vertical="center" wrapText="1"/>
    </xf>
    <xf numFmtId="166" fontId="7" fillId="4" borderId="24" xfId="2" applyNumberFormat="1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top" wrapText="1"/>
    </xf>
    <xf numFmtId="0" fontId="4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165" fontId="6" fillId="0" borderId="4" xfId="2" applyNumberFormat="1" applyFont="1" applyBorder="1" applyAlignment="1">
      <alignment horizontal="center" vertical="top" wrapText="1"/>
    </xf>
    <xf numFmtId="165" fontId="6" fillId="0" borderId="5" xfId="2" applyNumberFormat="1" applyFont="1" applyBorder="1" applyAlignment="1">
      <alignment horizontal="center" vertical="top" wrapText="1"/>
    </xf>
    <xf numFmtId="165" fontId="6" fillId="0" borderId="6" xfId="2" applyNumberFormat="1" applyFont="1" applyBorder="1" applyAlignment="1">
      <alignment horizontal="center" vertical="top" wrapText="1"/>
    </xf>
    <xf numFmtId="165" fontId="6" fillId="0" borderId="20" xfId="2" applyNumberFormat="1" applyFont="1" applyBorder="1" applyAlignment="1">
      <alignment horizontal="center"/>
    </xf>
    <xf numFmtId="0" fontId="6" fillId="0" borderId="14" xfId="1" applyFont="1" applyBorder="1" applyAlignment="1">
      <alignment horizontal="center" vertical="center" wrapText="1"/>
    </xf>
    <xf numFmtId="0" fontId="21" fillId="0" borderId="19" xfId="1" applyFont="1" applyBorder="1" applyAlignment="1">
      <alignment vertical="center" wrapText="1"/>
    </xf>
    <xf numFmtId="4" fontId="7" fillId="6" borderId="17" xfId="2" applyNumberFormat="1" applyFont="1" applyFill="1" applyBorder="1" applyAlignment="1">
      <alignment horizontal="center" vertical="center" wrapText="1"/>
    </xf>
    <xf numFmtId="166" fontId="11" fillId="2" borderId="13" xfId="2" applyNumberFormat="1" applyFont="1" applyFill="1" applyBorder="1" applyAlignment="1">
      <alignment horizontal="center" vertical="center" wrapText="1"/>
    </xf>
    <xf numFmtId="166" fontId="7" fillId="4" borderId="25" xfId="2" applyNumberFormat="1" applyFont="1" applyFill="1" applyBorder="1" applyAlignment="1">
      <alignment horizontal="center" vertical="center" wrapText="1"/>
    </xf>
    <xf numFmtId="166" fontId="7" fillId="6" borderId="25" xfId="2" applyNumberFormat="1" applyFont="1" applyFill="1" applyBorder="1" applyAlignment="1">
      <alignment horizontal="center" vertical="center" wrapText="1"/>
    </xf>
    <xf numFmtId="4" fontId="7" fillId="7" borderId="13" xfId="2" applyNumberFormat="1" applyFont="1" applyFill="1" applyBorder="1" applyAlignment="1">
      <alignment horizontal="center" vertical="center" wrapText="1"/>
    </xf>
    <xf numFmtId="4" fontId="7" fillId="7" borderId="17" xfId="2" applyNumberFormat="1" applyFont="1" applyFill="1" applyBorder="1" applyAlignment="1">
      <alignment horizontal="center" vertical="center" wrapText="1"/>
    </xf>
    <xf numFmtId="166" fontId="7" fillId="7" borderId="17" xfId="2" applyNumberFormat="1" applyFont="1" applyFill="1" applyBorder="1" applyAlignment="1">
      <alignment horizontal="center" vertical="center" wrapText="1"/>
    </xf>
    <xf numFmtId="4" fontId="20" fillId="2" borderId="17" xfId="2" applyNumberFormat="1" applyFont="1" applyFill="1" applyBorder="1" applyAlignment="1">
      <alignment horizontal="center" vertical="center" wrapText="1"/>
    </xf>
    <xf numFmtId="49" fontId="22" fillId="2" borderId="15" xfId="1" applyNumberFormat="1" applyFont="1" applyFill="1" applyBorder="1" applyAlignment="1">
      <alignment horizontal="right" vertical="center" wrapText="1"/>
    </xf>
  </cellXfs>
  <cellStyles count="3">
    <cellStyle name="Обычный" xfId="0" builtinId="0"/>
    <cellStyle name="Обычный 13 2" xfId="1" xr:uid="{00000000-0005-0000-0000-000001000000}"/>
    <cellStyle name="Финансовый 2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0"/>
  <sheetViews>
    <sheetView tabSelected="1" topLeftCell="A74" workbookViewId="0">
      <selection activeCell="C138" sqref="C138"/>
    </sheetView>
  </sheetViews>
  <sheetFormatPr defaultColWidth="8.85546875" defaultRowHeight="11.25" x14ac:dyDescent="0.2"/>
  <cols>
    <col min="1" max="1" width="17.5703125" style="16" customWidth="1"/>
    <col min="2" max="2" width="79.42578125" style="17" customWidth="1"/>
    <col min="3" max="3" width="11" style="18" customWidth="1"/>
    <col min="4" max="4" width="12.5703125" style="19" customWidth="1"/>
    <col min="5" max="5" width="13.42578125" style="19" customWidth="1"/>
    <col min="6" max="6" width="22.140625" style="18" customWidth="1"/>
    <col min="7" max="7" width="19.7109375" style="4" customWidth="1"/>
    <col min="8" max="16384" width="8.85546875" style="4"/>
  </cols>
  <sheetData>
    <row r="1" spans="1:7" ht="27" customHeight="1" x14ac:dyDescent="0.3">
      <c r="A1" s="1">
        <f ca="1">TODAY()</f>
        <v>45354</v>
      </c>
      <c r="B1" s="20" t="s">
        <v>51</v>
      </c>
      <c r="C1" s="2"/>
      <c r="D1" s="3"/>
      <c r="E1" s="3"/>
      <c r="F1" s="2"/>
    </row>
    <row r="2" spans="1:7" ht="36" customHeight="1" thickBot="1" x14ac:dyDescent="0.25">
      <c r="A2" s="68" t="s">
        <v>98</v>
      </c>
      <c r="B2" s="68"/>
      <c r="C2" s="68"/>
      <c r="D2" s="68"/>
      <c r="E2" s="68"/>
      <c r="F2" s="68"/>
    </row>
    <row r="3" spans="1:7" ht="19.350000000000001" customHeight="1" x14ac:dyDescent="0.2">
      <c r="A3" s="69" t="s">
        <v>0</v>
      </c>
      <c r="B3" s="70"/>
      <c r="C3" s="73" t="s">
        <v>1</v>
      </c>
      <c r="D3" s="74"/>
      <c r="E3" s="74"/>
      <c r="F3" s="75"/>
    </row>
    <row r="4" spans="1:7" s="9" customFormat="1" ht="40.5" customHeight="1" thickBot="1" x14ac:dyDescent="0.3">
      <c r="A4" s="71"/>
      <c r="B4" s="72"/>
      <c r="C4" s="5" t="s">
        <v>2</v>
      </c>
      <c r="D4" s="6" t="s">
        <v>3</v>
      </c>
      <c r="E4" s="7" t="s">
        <v>4</v>
      </c>
      <c r="F4" s="8" t="s">
        <v>173</v>
      </c>
      <c r="G4" s="8" t="s">
        <v>174</v>
      </c>
    </row>
    <row r="5" spans="1:7" x14ac:dyDescent="0.2">
      <c r="A5" s="36"/>
      <c r="B5" s="37"/>
      <c r="C5" s="38"/>
      <c r="D5" s="39"/>
      <c r="E5" s="39"/>
      <c r="F5" s="40"/>
    </row>
    <row r="6" spans="1:7" s="10" customFormat="1" ht="33" customHeight="1" x14ac:dyDescent="0.4">
      <c r="A6" s="87" t="s">
        <v>52</v>
      </c>
      <c r="B6" s="78" t="s">
        <v>56</v>
      </c>
      <c r="C6" s="24"/>
      <c r="D6" s="25"/>
      <c r="E6" s="26"/>
      <c r="F6" s="79">
        <f>F7+F8+F9+F10</f>
        <v>4956000</v>
      </c>
      <c r="G6" s="63">
        <v>4140000</v>
      </c>
    </row>
    <row r="7" spans="1:7" s="10" customFormat="1" ht="19.5" x14ac:dyDescent="0.4">
      <c r="A7" s="21" t="s">
        <v>113</v>
      </c>
      <c r="B7" s="22" t="s">
        <v>170</v>
      </c>
      <c r="C7" s="45" t="s">
        <v>32</v>
      </c>
      <c r="D7" s="27">
        <v>12</v>
      </c>
      <c r="E7" s="27">
        <v>333000</v>
      </c>
      <c r="F7" s="86">
        <f>E7*D7</f>
        <v>3996000</v>
      </c>
      <c r="G7" s="41"/>
    </row>
    <row r="8" spans="1:7" s="10" customFormat="1" ht="19.5" x14ac:dyDescent="0.4">
      <c r="A8" s="21" t="s">
        <v>53</v>
      </c>
      <c r="B8" s="22" t="s">
        <v>5</v>
      </c>
      <c r="C8" s="29" t="s">
        <v>6</v>
      </c>
      <c r="D8" s="27">
        <v>1</v>
      </c>
      <c r="E8" s="27">
        <v>300000</v>
      </c>
      <c r="F8" s="86">
        <v>300000</v>
      </c>
      <c r="G8" s="41"/>
    </row>
    <row r="9" spans="1:7" s="10" customFormat="1" ht="19.5" x14ac:dyDescent="0.4">
      <c r="A9" s="21" t="s">
        <v>54</v>
      </c>
      <c r="B9" s="22" t="s">
        <v>171</v>
      </c>
      <c r="C9" s="29" t="s">
        <v>6</v>
      </c>
      <c r="D9" s="27">
        <v>12</v>
      </c>
      <c r="E9" s="27">
        <v>30000</v>
      </c>
      <c r="F9" s="86">
        <f>E9*D9</f>
        <v>360000</v>
      </c>
      <c r="G9" s="41"/>
    </row>
    <row r="10" spans="1:7" s="10" customFormat="1" ht="19.5" x14ac:dyDescent="0.4">
      <c r="A10" s="21" t="s">
        <v>55</v>
      </c>
      <c r="B10" s="23" t="s">
        <v>172</v>
      </c>
      <c r="C10" s="29" t="s">
        <v>6</v>
      </c>
      <c r="D10" s="27">
        <v>1</v>
      </c>
      <c r="E10" s="28">
        <v>300000</v>
      </c>
      <c r="F10" s="86">
        <v>300000</v>
      </c>
      <c r="G10" s="41"/>
    </row>
    <row r="11" spans="1:7" s="10" customFormat="1" ht="48.75" customHeight="1" x14ac:dyDescent="0.4">
      <c r="A11" s="52" t="s">
        <v>57</v>
      </c>
      <c r="B11" s="78" t="s">
        <v>7</v>
      </c>
      <c r="C11" s="77"/>
      <c r="D11" s="31"/>
      <c r="E11" s="32"/>
      <c r="F11" s="79">
        <f>F12+F15+F29+F32+F36+F43+F50+F54+F64+F68+F72+F74+F77</f>
        <v>6386769.5999999996</v>
      </c>
      <c r="G11" s="64"/>
    </row>
    <row r="12" spans="1:7" s="10" customFormat="1" ht="39" x14ac:dyDescent="0.4">
      <c r="A12" s="54" t="s">
        <v>58</v>
      </c>
      <c r="B12" s="51" t="s">
        <v>8</v>
      </c>
      <c r="C12" s="30"/>
      <c r="D12" s="27"/>
      <c r="E12" s="32"/>
      <c r="F12" s="83">
        <f>F13+F14</f>
        <v>314503</v>
      </c>
      <c r="G12" s="65">
        <v>54503</v>
      </c>
    </row>
    <row r="13" spans="1:7" s="10" customFormat="1" ht="26.25" customHeight="1" x14ac:dyDescent="0.4">
      <c r="A13" s="48" t="s">
        <v>60</v>
      </c>
      <c r="B13" s="47" t="s">
        <v>96</v>
      </c>
      <c r="C13" s="27" t="s">
        <v>6</v>
      </c>
      <c r="D13" s="27">
        <v>1</v>
      </c>
      <c r="E13" s="28">
        <v>305000</v>
      </c>
      <c r="F13" s="42">
        <f>D13*E13</f>
        <v>305000</v>
      </c>
      <c r="G13" s="42"/>
    </row>
    <row r="14" spans="1:7" s="10" customFormat="1" ht="21.75" customHeight="1" x14ac:dyDescent="0.4">
      <c r="A14" s="48" t="s">
        <v>59</v>
      </c>
      <c r="B14" s="58" t="s">
        <v>10</v>
      </c>
      <c r="C14" s="27" t="s">
        <v>9</v>
      </c>
      <c r="D14" s="27">
        <v>13</v>
      </c>
      <c r="E14" s="28">
        <v>731</v>
      </c>
      <c r="F14" s="42">
        <f>D14*E14</f>
        <v>9503</v>
      </c>
      <c r="G14" s="42"/>
    </row>
    <row r="15" spans="1:7" s="10" customFormat="1" ht="39" customHeight="1" x14ac:dyDescent="0.4">
      <c r="A15" s="54" t="s">
        <v>63</v>
      </c>
      <c r="B15" s="50" t="s">
        <v>11</v>
      </c>
      <c r="C15" s="27"/>
      <c r="D15" s="27"/>
      <c r="E15" s="28"/>
      <c r="F15" s="84">
        <f>F16+F17+F18+F19+F20+F21+F22+F23+F24+F25+F26+F27+F28</f>
        <v>345000</v>
      </c>
      <c r="G15" s="63">
        <v>231200</v>
      </c>
    </row>
    <row r="16" spans="1:7" s="10" customFormat="1" ht="25.5" customHeight="1" x14ac:dyDescent="0.4">
      <c r="A16" s="48" t="s">
        <v>64</v>
      </c>
      <c r="B16" s="57" t="s">
        <v>104</v>
      </c>
      <c r="C16" s="27" t="s">
        <v>9</v>
      </c>
      <c r="D16" s="27">
        <v>200</v>
      </c>
      <c r="E16" s="28">
        <v>150</v>
      </c>
      <c r="F16" s="42">
        <f t="shared" ref="F16:F28" si="0">D16*E16</f>
        <v>30000</v>
      </c>
      <c r="G16" s="42"/>
    </row>
    <row r="17" spans="1:7" s="10" customFormat="1" ht="25.5" customHeight="1" x14ac:dyDescent="0.4">
      <c r="A17" s="48" t="s">
        <v>65</v>
      </c>
      <c r="B17" s="57" t="s">
        <v>103</v>
      </c>
      <c r="C17" s="27" t="s">
        <v>9</v>
      </c>
      <c r="D17" s="27">
        <v>200</v>
      </c>
      <c r="E17" s="28">
        <v>150</v>
      </c>
      <c r="F17" s="42">
        <f t="shared" si="0"/>
        <v>30000</v>
      </c>
      <c r="G17" s="42"/>
    </row>
    <row r="18" spans="1:7" s="10" customFormat="1" ht="25.5" customHeight="1" x14ac:dyDescent="0.4">
      <c r="A18" s="48" t="s">
        <v>66</v>
      </c>
      <c r="B18" s="57" t="s">
        <v>12</v>
      </c>
      <c r="C18" s="27" t="s">
        <v>9</v>
      </c>
      <c r="D18" s="27">
        <v>10</v>
      </c>
      <c r="E18" s="28">
        <v>1300</v>
      </c>
      <c r="F18" s="42">
        <f t="shared" si="0"/>
        <v>13000</v>
      </c>
      <c r="G18" s="42"/>
    </row>
    <row r="19" spans="1:7" s="10" customFormat="1" ht="21.75" customHeight="1" x14ac:dyDescent="0.4">
      <c r="A19" s="48" t="s">
        <v>67</v>
      </c>
      <c r="B19" s="57" t="s">
        <v>13</v>
      </c>
      <c r="C19" s="27" t="s">
        <v>9</v>
      </c>
      <c r="D19" s="27">
        <v>1</v>
      </c>
      <c r="E19" s="28">
        <v>12000</v>
      </c>
      <c r="F19" s="42">
        <f t="shared" si="0"/>
        <v>12000</v>
      </c>
      <c r="G19" s="42"/>
    </row>
    <row r="20" spans="1:7" s="10" customFormat="1" ht="24" customHeight="1" x14ac:dyDescent="0.4">
      <c r="A20" s="48" t="s">
        <v>68</v>
      </c>
      <c r="B20" s="57" t="s">
        <v>14</v>
      </c>
      <c r="C20" s="27" t="s">
        <v>9</v>
      </c>
      <c r="D20" s="27">
        <v>20</v>
      </c>
      <c r="E20" s="28">
        <v>1000</v>
      </c>
      <c r="F20" s="42">
        <f t="shared" si="0"/>
        <v>20000</v>
      </c>
      <c r="G20" s="42"/>
    </row>
    <row r="21" spans="1:7" s="10" customFormat="1" ht="24.75" customHeight="1" x14ac:dyDescent="0.4">
      <c r="A21" s="48" t="s">
        <v>69</v>
      </c>
      <c r="B21" s="57" t="s">
        <v>15</v>
      </c>
      <c r="C21" s="27" t="s">
        <v>16</v>
      </c>
      <c r="D21" s="27">
        <v>20</v>
      </c>
      <c r="E21" s="28">
        <v>1000</v>
      </c>
      <c r="F21" s="42">
        <f t="shared" si="0"/>
        <v>20000</v>
      </c>
      <c r="G21" s="42"/>
    </row>
    <row r="22" spans="1:7" s="10" customFormat="1" ht="24.75" customHeight="1" x14ac:dyDescent="0.4">
      <c r="A22" s="48" t="s">
        <v>70</v>
      </c>
      <c r="B22" s="57" t="s">
        <v>17</v>
      </c>
      <c r="C22" s="27" t="s">
        <v>16</v>
      </c>
      <c r="D22" s="27">
        <v>200</v>
      </c>
      <c r="E22" s="28">
        <v>150</v>
      </c>
      <c r="F22" s="42">
        <f t="shared" si="0"/>
        <v>30000</v>
      </c>
      <c r="G22" s="42"/>
    </row>
    <row r="23" spans="1:7" s="10" customFormat="1" ht="27.75" customHeight="1" x14ac:dyDescent="0.4">
      <c r="A23" s="48" t="s">
        <v>71</v>
      </c>
      <c r="B23" s="57" t="s">
        <v>105</v>
      </c>
      <c r="C23" s="27" t="s">
        <v>9</v>
      </c>
      <c r="D23" s="27">
        <v>100</v>
      </c>
      <c r="E23" s="28">
        <v>600</v>
      </c>
      <c r="F23" s="42">
        <f t="shared" si="0"/>
        <v>60000</v>
      </c>
      <c r="G23" s="42"/>
    </row>
    <row r="24" spans="1:7" s="10" customFormat="1" ht="27.75" customHeight="1" x14ac:dyDescent="0.4">
      <c r="A24" s="48" t="s">
        <v>72</v>
      </c>
      <c r="B24" s="57" t="s">
        <v>18</v>
      </c>
      <c r="C24" s="27" t="s">
        <v>16</v>
      </c>
      <c r="D24" s="27">
        <v>20</v>
      </c>
      <c r="E24" s="28">
        <v>300</v>
      </c>
      <c r="F24" s="42">
        <f t="shared" si="0"/>
        <v>6000</v>
      </c>
      <c r="G24" s="42"/>
    </row>
    <row r="25" spans="1:7" s="10" customFormat="1" ht="27.75" customHeight="1" x14ac:dyDescent="0.4">
      <c r="A25" s="48" t="s">
        <v>106</v>
      </c>
      <c r="B25" s="57" t="s">
        <v>107</v>
      </c>
      <c r="C25" s="27" t="s">
        <v>6</v>
      </c>
      <c r="D25" s="27">
        <v>1</v>
      </c>
      <c r="E25" s="28">
        <v>30000</v>
      </c>
      <c r="F25" s="42">
        <f t="shared" si="0"/>
        <v>30000</v>
      </c>
      <c r="G25" s="42"/>
    </row>
    <row r="26" spans="1:7" s="10" customFormat="1" ht="27.75" customHeight="1" x14ac:dyDescent="0.4">
      <c r="A26" s="48" t="s">
        <v>114</v>
      </c>
      <c r="B26" s="57" t="s">
        <v>140</v>
      </c>
      <c r="C26" s="27" t="s">
        <v>6</v>
      </c>
      <c r="D26" s="27">
        <v>1</v>
      </c>
      <c r="E26" s="28">
        <v>30000</v>
      </c>
      <c r="F26" s="42">
        <f t="shared" si="0"/>
        <v>30000</v>
      </c>
      <c r="G26" s="42"/>
    </row>
    <row r="27" spans="1:7" s="10" customFormat="1" ht="27.75" customHeight="1" x14ac:dyDescent="0.4">
      <c r="A27" s="48" t="s">
        <v>115</v>
      </c>
      <c r="B27" s="56" t="s">
        <v>175</v>
      </c>
      <c r="C27" s="27" t="s">
        <v>9</v>
      </c>
      <c r="D27" s="27">
        <v>50</v>
      </c>
      <c r="E27" s="28">
        <v>800</v>
      </c>
      <c r="F27" s="42">
        <f t="shared" si="0"/>
        <v>40000</v>
      </c>
      <c r="G27" s="42"/>
    </row>
    <row r="28" spans="1:7" s="10" customFormat="1" ht="27.75" customHeight="1" x14ac:dyDescent="0.4">
      <c r="A28" s="48" t="s">
        <v>116</v>
      </c>
      <c r="B28" s="57" t="s">
        <v>110</v>
      </c>
      <c r="C28" s="27" t="s">
        <v>9</v>
      </c>
      <c r="D28" s="27">
        <v>8</v>
      </c>
      <c r="E28" s="28">
        <v>3000</v>
      </c>
      <c r="F28" s="42">
        <f t="shared" si="0"/>
        <v>24000</v>
      </c>
      <c r="G28" s="42"/>
    </row>
    <row r="29" spans="1:7" s="10" customFormat="1" ht="40.5" customHeight="1" x14ac:dyDescent="0.4">
      <c r="A29" s="54" t="s">
        <v>73</v>
      </c>
      <c r="B29" s="50" t="s">
        <v>150</v>
      </c>
      <c r="C29" s="27"/>
      <c r="D29" s="27"/>
      <c r="E29" s="28"/>
      <c r="F29" s="85">
        <f>F30+F31</f>
        <v>28350</v>
      </c>
      <c r="G29" s="66">
        <v>34850</v>
      </c>
    </row>
    <row r="30" spans="1:7" s="10" customFormat="1" ht="27.75" customHeight="1" x14ac:dyDescent="0.4">
      <c r="A30" s="48" t="s">
        <v>61</v>
      </c>
      <c r="B30" s="57" t="s">
        <v>19</v>
      </c>
      <c r="C30" s="27" t="s">
        <v>9</v>
      </c>
      <c r="D30" s="27">
        <v>15</v>
      </c>
      <c r="E30" s="28">
        <v>1000</v>
      </c>
      <c r="F30" s="42">
        <f>D30*E30</f>
        <v>15000</v>
      </c>
      <c r="G30" s="42"/>
    </row>
    <row r="31" spans="1:7" s="10" customFormat="1" ht="27.75" customHeight="1" x14ac:dyDescent="0.4">
      <c r="A31" s="48" t="s">
        <v>62</v>
      </c>
      <c r="B31" s="57" t="s">
        <v>94</v>
      </c>
      <c r="C31" s="27" t="s">
        <v>9</v>
      </c>
      <c r="D31" s="27">
        <v>5</v>
      </c>
      <c r="E31" s="28">
        <v>2670</v>
      </c>
      <c r="F31" s="42">
        <f>D31*E31</f>
        <v>13350</v>
      </c>
      <c r="G31" s="42"/>
    </row>
    <row r="32" spans="1:7" s="10" customFormat="1" ht="42" customHeight="1" x14ac:dyDescent="0.4">
      <c r="A32" s="49" t="s">
        <v>74</v>
      </c>
      <c r="B32" s="50" t="s">
        <v>151</v>
      </c>
      <c r="C32" s="27"/>
      <c r="D32" s="27"/>
      <c r="E32" s="28"/>
      <c r="F32" s="85">
        <f>F33+F34+F35</f>
        <v>115000</v>
      </c>
      <c r="G32" s="66">
        <v>295430</v>
      </c>
    </row>
    <row r="33" spans="1:7" s="10" customFormat="1" ht="27.75" customHeight="1" x14ac:dyDescent="0.4">
      <c r="A33" s="48" t="s">
        <v>75</v>
      </c>
      <c r="B33" s="57" t="s">
        <v>20</v>
      </c>
      <c r="C33" s="27" t="s">
        <v>9</v>
      </c>
      <c r="D33" s="27">
        <v>30</v>
      </c>
      <c r="E33" s="28">
        <v>1200</v>
      </c>
      <c r="F33" s="42">
        <f>D33*E33</f>
        <v>36000</v>
      </c>
      <c r="G33" s="42"/>
    </row>
    <row r="34" spans="1:7" s="10" customFormat="1" ht="27.75" customHeight="1" x14ac:dyDescent="0.4">
      <c r="A34" s="48" t="s">
        <v>76</v>
      </c>
      <c r="B34" s="57" t="s">
        <v>152</v>
      </c>
      <c r="C34" s="27" t="s">
        <v>108</v>
      </c>
      <c r="D34" s="27">
        <v>50</v>
      </c>
      <c r="E34" s="28">
        <v>1280</v>
      </c>
      <c r="F34" s="42">
        <f>D34*E34</f>
        <v>64000</v>
      </c>
      <c r="G34" s="42"/>
    </row>
    <row r="35" spans="1:7" s="10" customFormat="1" ht="27.75" customHeight="1" x14ac:dyDescent="0.4">
      <c r="A35" s="48" t="s">
        <v>77</v>
      </c>
      <c r="B35" s="57" t="s">
        <v>21</v>
      </c>
      <c r="C35" s="27" t="s">
        <v>9</v>
      </c>
      <c r="D35" s="27">
        <v>15</v>
      </c>
      <c r="E35" s="28">
        <v>1000</v>
      </c>
      <c r="F35" s="42">
        <f>D35*E35</f>
        <v>15000</v>
      </c>
      <c r="G35" s="42"/>
    </row>
    <row r="36" spans="1:7" s="10" customFormat="1" ht="40.5" customHeight="1" x14ac:dyDescent="0.4">
      <c r="A36" s="54" t="s">
        <v>78</v>
      </c>
      <c r="B36" s="50" t="s">
        <v>22</v>
      </c>
      <c r="C36" s="27"/>
      <c r="D36" s="27"/>
      <c r="E36" s="28"/>
      <c r="F36" s="85">
        <f>F37+F38+F39+F40+F41+F42</f>
        <v>734000</v>
      </c>
      <c r="G36" s="66">
        <v>1428100</v>
      </c>
    </row>
    <row r="37" spans="1:7" s="10" customFormat="1" ht="27.75" customHeight="1" x14ac:dyDescent="0.4">
      <c r="A37" s="48" t="s">
        <v>79</v>
      </c>
      <c r="B37" s="57" t="s">
        <v>23</v>
      </c>
      <c r="C37" s="27" t="s">
        <v>24</v>
      </c>
      <c r="D37" s="27">
        <v>12</v>
      </c>
      <c r="E37" s="28">
        <v>45000</v>
      </c>
      <c r="F37" s="42">
        <f t="shared" ref="F37:F42" si="1">D37*E37</f>
        <v>540000</v>
      </c>
      <c r="G37" s="42"/>
    </row>
    <row r="38" spans="1:7" s="10" customFormat="1" ht="27.75" customHeight="1" x14ac:dyDescent="0.4">
      <c r="A38" s="48" t="s">
        <v>80</v>
      </c>
      <c r="B38" s="57" t="s">
        <v>25</v>
      </c>
      <c r="C38" s="27" t="s">
        <v>6</v>
      </c>
      <c r="D38" s="27">
        <v>0</v>
      </c>
      <c r="E38" s="28">
        <v>0</v>
      </c>
      <c r="F38" s="42">
        <f>D38*E38</f>
        <v>0</v>
      </c>
      <c r="G38" s="42"/>
    </row>
    <row r="39" spans="1:7" s="10" customFormat="1" ht="27.75" customHeight="1" x14ac:dyDescent="0.4">
      <c r="A39" s="48" t="s">
        <v>117</v>
      </c>
      <c r="B39" s="57" t="s">
        <v>109</v>
      </c>
      <c r="C39" s="27" t="s">
        <v>6</v>
      </c>
      <c r="D39" s="27">
        <v>1</v>
      </c>
      <c r="E39" s="28">
        <v>15000</v>
      </c>
      <c r="F39" s="42">
        <f t="shared" si="1"/>
        <v>15000</v>
      </c>
      <c r="G39" s="42"/>
    </row>
    <row r="40" spans="1:7" s="10" customFormat="1" ht="27.75" customHeight="1" x14ac:dyDescent="0.4">
      <c r="A40" s="48" t="s">
        <v>153</v>
      </c>
      <c r="B40" s="57" t="s">
        <v>156</v>
      </c>
      <c r="C40" s="27" t="s">
        <v>6</v>
      </c>
      <c r="D40" s="27">
        <v>1</v>
      </c>
      <c r="E40" s="28">
        <v>100000</v>
      </c>
      <c r="F40" s="42">
        <f t="shared" si="1"/>
        <v>100000</v>
      </c>
      <c r="G40" s="42"/>
    </row>
    <row r="41" spans="1:7" s="10" customFormat="1" ht="27.75" customHeight="1" x14ac:dyDescent="0.4">
      <c r="A41" s="48" t="s">
        <v>154</v>
      </c>
      <c r="B41" s="57" t="s">
        <v>157</v>
      </c>
      <c r="C41" s="27" t="s">
        <v>9</v>
      </c>
      <c r="D41" s="27">
        <v>25</v>
      </c>
      <c r="E41" s="28">
        <v>1000</v>
      </c>
      <c r="F41" s="42">
        <f t="shared" si="1"/>
        <v>25000</v>
      </c>
      <c r="G41" s="42"/>
    </row>
    <row r="42" spans="1:7" s="10" customFormat="1" ht="27.75" customHeight="1" x14ac:dyDescent="0.4">
      <c r="A42" s="48" t="s">
        <v>155</v>
      </c>
      <c r="B42" s="57" t="s">
        <v>167</v>
      </c>
      <c r="C42" s="27" t="s">
        <v>6</v>
      </c>
      <c r="D42" s="27">
        <v>2</v>
      </c>
      <c r="E42" s="28">
        <v>27000</v>
      </c>
      <c r="F42" s="42">
        <f t="shared" si="1"/>
        <v>54000</v>
      </c>
      <c r="G42" s="42"/>
    </row>
    <row r="43" spans="1:7" s="10" customFormat="1" ht="41.25" customHeight="1" x14ac:dyDescent="0.4">
      <c r="A43" s="54" t="s">
        <v>118</v>
      </c>
      <c r="B43" s="61" t="s">
        <v>176</v>
      </c>
      <c r="C43" s="27"/>
      <c r="D43" s="27"/>
      <c r="E43" s="28"/>
      <c r="F43" s="85">
        <f>F44+F45+F46+F47+F48+F49</f>
        <v>680000</v>
      </c>
      <c r="G43" s="66">
        <v>689000</v>
      </c>
    </row>
    <row r="44" spans="1:7" s="10" customFormat="1" ht="27.75" customHeight="1" x14ac:dyDescent="0.4">
      <c r="A44" s="48" t="s">
        <v>119</v>
      </c>
      <c r="B44" s="57" t="s">
        <v>26</v>
      </c>
      <c r="C44" s="27" t="s">
        <v>6</v>
      </c>
      <c r="D44" s="27">
        <v>1</v>
      </c>
      <c r="E44" s="28">
        <v>15000</v>
      </c>
      <c r="F44" s="42">
        <f t="shared" ref="F44:F49" si="2">D44*E44</f>
        <v>15000</v>
      </c>
      <c r="G44" s="42"/>
    </row>
    <row r="45" spans="1:7" s="10" customFormat="1" ht="27.75" customHeight="1" x14ac:dyDescent="0.4">
      <c r="A45" s="48" t="s">
        <v>120</v>
      </c>
      <c r="B45" s="57" t="s">
        <v>27</v>
      </c>
      <c r="C45" s="27" t="s">
        <v>6</v>
      </c>
      <c r="D45" s="27">
        <v>1</v>
      </c>
      <c r="E45" s="28">
        <v>150000</v>
      </c>
      <c r="F45" s="42">
        <f t="shared" si="2"/>
        <v>150000</v>
      </c>
      <c r="G45" s="42"/>
    </row>
    <row r="46" spans="1:7" s="10" customFormat="1" ht="27.75" customHeight="1" x14ac:dyDescent="0.4">
      <c r="A46" s="48" t="s">
        <v>121</v>
      </c>
      <c r="B46" s="57" t="s">
        <v>28</v>
      </c>
      <c r="C46" s="27" t="s">
        <v>24</v>
      </c>
      <c r="D46" s="27">
        <v>12</v>
      </c>
      <c r="E46" s="28">
        <v>15000</v>
      </c>
      <c r="F46" s="42">
        <f t="shared" si="2"/>
        <v>180000</v>
      </c>
      <c r="G46" s="42"/>
    </row>
    <row r="47" spans="1:7" s="10" customFormat="1" ht="27.75" customHeight="1" x14ac:dyDescent="0.4">
      <c r="A47" s="48" t="s">
        <v>122</v>
      </c>
      <c r="B47" s="57" t="s">
        <v>29</v>
      </c>
      <c r="C47" s="27" t="s">
        <v>9</v>
      </c>
      <c r="D47" s="27">
        <v>300</v>
      </c>
      <c r="E47" s="28">
        <v>150</v>
      </c>
      <c r="F47" s="42">
        <f t="shared" si="2"/>
        <v>45000</v>
      </c>
      <c r="G47" s="42"/>
    </row>
    <row r="48" spans="1:7" s="10" customFormat="1" ht="27.75" customHeight="1" x14ac:dyDescent="0.4">
      <c r="A48" s="48" t="s">
        <v>123</v>
      </c>
      <c r="B48" s="57" t="s">
        <v>139</v>
      </c>
      <c r="C48" s="27" t="s">
        <v>16</v>
      </c>
      <c r="D48" s="27">
        <v>1000</v>
      </c>
      <c r="E48" s="28">
        <v>50</v>
      </c>
      <c r="F48" s="42">
        <f t="shared" si="2"/>
        <v>50000</v>
      </c>
      <c r="G48" s="42"/>
    </row>
    <row r="49" spans="1:7" s="10" customFormat="1" ht="27.75" customHeight="1" x14ac:dyDescent="0.4">
      <c r="A49" s="48" t="s">
        <v>124</v>
      </c>
      <c r="B49" s="57" t="s">
        <v>30</v>
      </c>
      <c r="C49" s="27" t="s">
        <v>24</v>
      </c>
      <c r="D49" s="27">
        <v>12</v>
      </c>
      <c r="E49" s="28">
        <v>20000</v>
      </c>
      <c r="F49" s="42">
        <f t="shared" si="2"/>
        <v>240000</v>
      </c>
      <c r="G49" s="42"/>
    </row>
    <row r="50" spans="1:7" s="10" customFormat="1" ht="24.75" customHeight="1" x14ac:dyDescent="0.4">
      <c r="A50" s="54" t="s">
        <v>81</v>
      </c>
      <c r="B50" s="50" t="s">
        <v>31</v>
      </c>
      <c r="C50" s="27"/>
      <c r="D50" s="27"/>
      <c r="E50" s="28"/>
      <c r="F50" s="85">
        <f>F51+F52+F53</f>
        <v>420000</v>
      </c>
      <c r="G50" s="66">
        <v>28900</v>
      </c>
    </row>
    <row r="51" spans="1:7" s="10" customFormat="1" ht="24.75" customHeight="1" x14ac:dyDescent="0.4">
      <c r="A51" s="21" t="s">
        <v>82</v>
      </c>
      <c r="B51" s="46" t="s">
        <v>112</v>
      </c>
      <c r="C51" s="27" t="s">
        <v>9</v>
      </c>
      <c r="D51" s="27">
        <v>5</v>
      </c>
      <c r="E51" s="28">
        <v>45000</v>
      </c>
      <c r="F51" s="60">
        <f t="shared" ref="F51" si="3">D51*E51</f>
        <v>225000</v>
      </c>
      <c r="G51" s="60"/>
    </row>
    <row r="52" spans="1:7" s="10" customFormat="1" ht="24.75" customHeight="1" x14ac:dyDescent="0.4">
      <c r="A52" s="21" t="s">
        <v>145</v>
      </c>
      <c r="B52" s="46" t="s">
        <v>146</v>
      </c>
      <c r="C52" s="27" t="s">
        <v>6</v>
      </c>
      <c r="D52" s="27">
        <v>1</v>
      </c>
      <c r="E52" s="28">
        <v>75000</v>
      </c>
      <c r="F52" s="60">
        <f>D52*E52</f>
        <v>75000</v>
      </c>
      <c r="G52" s="60"/>
    </row>
    <row r="53" spans="1:7" s="10" customFormat="1" ht="24.75" customHeight="1" x14ac:dyDescent="0.4">
      <c r="A53" s="21" t="s">
        <v>158</v>
      </c>
      <c r="B53" s="46" t="s">
        <v>159</v>
      </c>
      <c r="C53" s="27" t="s">
        <v>6</v>
      </c>
      <c r="D53" s="27">
        <v>10</v>
      </c>
      <c r="E53" s="28">
        <v>12000</v>
      </c>
      <c r="F53" s="60">
        <f>D53*E53</f>
        <v>120000</v>
      </c>
      <c r="G53" s="60"/>
    </row>
    <row r="54" spans="1:7" s="10" customFormat="1" ht="37.5" customHeight="1" x14ac:dyDescent="0.4">
      <c r="A54" s="54" t="s">
        <v>83</v>
      </c>
      <c r="B54" s="50" t="s">
        <v>33</v>
      </c>
      <c r="C54" s="27"/>
      <c r="D54" s="27"/>
      <c r="E54" s="28"/>
      <c r="F54" s="85">
        <f>F55+F56+F57+F58+F59+F60+F61+F62+F63</f>
        <v>1029020</v>
      </c>
      <c r="G54" s="66">
        <v>1269000</v>
      </c>
    </row>
    <row r="55" spans="1:7" s="10" customFormat="1" ht="27.75" customHeight="1" x14ac:dyDescent="0.4">
      <c r="A55" s="48" t="s">
        <v>111</v>
      </c>
      <c r="B55" s="57" t="s">
        <v>102</v>
      </c>
      <c r="C55" s="27" t="s">
        <v>108</v>
      </c>
      <c r="D55" s="27">
        <v>12</v>
      </c>
      <c r="E55" s="28">
        <v>960</v>
      </c>
      <c r="F55" s="42">
        <f t="shared" ref="F55:F63" si="4">E55*D55</f>
        <v>11520</v>
      </c>
      <c r="G55" s="42"/>
    </row>
    <row r="56" spans="1:7" s="10" customFormat="1" ht="27.75" customHeight="1" x14ac:dyDescent="0.4">
      <c r="A56" s="48" t="s">
        <v>125</v>
      </c>
      <c r="B56" s="57" t="s">
        <v>34</v>
      </c>
      <c r="C56" s="27" t="s">
        <v>24</v>
      </c>
      <c r="D56" s="27">
        <v>12</v>
      </c>
      <c r="E56" s="28">
        <v>60000</v>
      </c>
      <c r="F56" s="42">
        <f t="shared" si="4"/>
        <v>720000</v>
      </c>
      <c r="G56" s="42"/>
    </row>
    <row r="57" spans="1:7" s="10" customFormat="1" ht="27.75" customHeight="1" x14ac:dyDescent="0.4">
      <c r="A57" s="48" t="s">
        <v>126</v>
      </c>
      <c r="B57" s="57" t="s">
        <v>35</v>
      </c>
      <c r="C57" s="27" t="s">
        <v>9</v>
      </c>
      <c r="D57" s="27">
        <v>1</v>
      </c>
      <c r="E57" s="28">
        <v>60000</v>
      </c>
      <c r="F57" s="42">
        <f t="shared" si="4"/>
        <v>60000</v>
      </c>
      <c r="G57" s="42"/>
    </row>
    <row r="58" spans="1:7" s="10" customFormat="1" ht="19.5" x14ac:dyDescent="0.4">
      <c r="A58" s="48" t="s">
        <v>127</v>
      </c>
      <c r="B58" s="57" t="s">
        <v>95</v>
      </c>
      <c r="C58" s="27" t="s">
        <v>9</v>
      </c>
      <c r="D58" s="27">
        <v>300</v>
      </c>
      <c r="E58" s="28">
        <v>165</v>
      </c>
      <c r="F58" s="42">
        <f t="shared" si="4"/>
        <v>49500</v>
      </c>
      <c r="G58" s="42"/>
    </row>
    <row r="59" spans="1:7" s="10" customFormat="1" ht="30" x14ac:dyDescent="0.4">
      <c r="A59" s="48" t="s">
        <v>128</v>
      </c>
      <c r="B59" s="57" t="s">
        <v>36</v>
      </c>
      <c r="C59" s="27" t="s">
        <v>37</v>
      </c>
      <c r="D59" s="27">
        <v>1</v>
      </c>
      <c r="E59" s="28">
        <v>85000</v>
      </c>
      <c r="F59" s="42">
        <f t="shared" si="4"/>
        <v>85000</v>
      </c>
      <c r="G59" s="42"/>
    </row>
    <row r="60" spans="1:7" s="10" customFormat="1" ht="27.75" customHeight="1" x14ac:dyDescent="0.4">
      <c r="A60" s="48" t="s">
        <v>129</v>
      </c>
      <c r="B60" s="57" t="s">
        <v>97</v>
      </c>
      <c r="C60" s="27" t="s">
        <v>9</v>
      </c>
      <c r="D60" s="27">
        <v>2</v>
      </c>
      <c r="E60" s="28">
        <v>8000</v>
      </c>
      <c r="F60" s="42">
        <f t="shared" si="4"/>
        <v>16000</v>
      </c>
      <c r="G60" s="42"/>
    </row>
    <row r="61" spans="1:7" s="10" customFormat="1" ht="27.75" customHeight="1" x14ac:dyDescent="0.4">
      <c r="A61" s="48" t="s">
        <v>130</v>
      </c>
      <c r="B61" s="57" t="s">
        <v>100</v>
      </c>
      <c r="C61" s="27" t="s">
        <v>9</v>
      </c>
      <c r="D61" s="27">
        <v>2</v>
      </c>
      <c r="E61" s="28">
        <v>3500</v>
      </c>
      <c r="F61" s="42">
        <f t="shared" si="4"/>
        <v>7000</v>
      </c>
      <c r="G61" s="42"/>
    </row>
    <row r="62" spans="1:7" s="10" customFormat="1" ht="27.75" customHeight="1" x14ac:dyDescent="0.4">
      <c r="A62" s="48" t="s">
        <v>131</v>
      </c>
      <c r="B62" s="57" t="s">
        <v>101</v>
      </c>
      <c r="C62" s="27" t="s">
        <v>9</v>
      </c>
      <c r="D62" s="27">
        <v>30</v>
      </c>
      <c r="E62" s="28">
        <v>1000</v>
      </c>
      <c r="F62" s="42">
        <f t="shared" ref="F62" si="5">E62*D62</f>
        <v>30000</v>
      </c>
      <c r="G62" s="42"/>
    </row>
    <row r="63" spans="1:7" s="10" customFormat="1" ht="27.75" customHeight="1" x14ac:dyDescent="0.4">
      <c r="A63" s="48" t="s">
        <v>132</v>
      </c>
      <c r="B63" s="57" t="s">
        <v>148</v>
      </c>
      <c r="C63" s="27" t="s">
        <v>9</v>
      </c>
      <c r="D63" s="27">
        <v>50</v>
      </c>
      <c r="E63" s="28">
        <v>1000</v>
      </c>
      <c r="F63" s="42">
        <f t="shared" si="4"/>
        <v>50000</v>
      </c>
      <c r="G63" s="42"/>
    </row>
    <row r="64" spans="1:7" s="10" customFormat="1" ht="25.5" customHeight="1" x14ac:dyDescent="0.4">
      <c r="A64" s="53" t="s">
        <v>84</v>
      </c>
      <c r="B64" s="50" t="s">
        <v>38</v>
      </c>
      <c r="C64" s="27"/>
      <c r="D64" s="27"/>
      <c r="E64" s="28"/>
      <c r="F64" s="85">
        <f>F65+F66+F67</f>
        <v>1816496.6</v>
      </c>
      <c r="G64" s="66">
        <v>1813269</v>
      </c>
    </row>
    <row r="65" spans="1:7" s="10" customFormat="1" ht="25.5" customHeight="1" x14ac:dyDescent="0.4">
      <c r="A65" s="48" t="s">
        <v>85</v>
      </c>
      <c r="B65" s="57" t="s">
        <v>34</v>
      </c>
      <c r="C65" s="27" t="s">
        <v>9</v>
      </c>
      <c r="D65" s="27">
        <v>12</v>
      </c>
      <c r="E65" s="28">
        <v>117783.05</v>
      </c>
      <c r="F65" s="43">
        <f t="shared" ref="F65:F66" si="6">D65*E65</f>
        <v>1413396.6</v>
      </c>
      <c r="G65" s="43"/>
    </row>
    <row r="66" spans="1:7" s="10" customFormat="1" ht="25.5" customHeight="1" x14ac:dyDescent="0.4">
      <c r="A66" s="48" t="s">
        <v>86</v>
      </c>
      <c r="B66" s="57" t="s">
        <v>39</v>
      </c>
      <c r="C66" s="27" t="s">
        <v>9</v>
      </c>
      <c r="D66" s="27">
        <v>14</v>
      </c>
      <c r="E66" s="28">
        <v>6650</v>
      </c>
      <c r="F66" s="43">
        <f t="shared" si="6"/>
        <v>93100</v>
      </c>
      <c r="G66" s="43"/>
    </row>
    <row r="67" spans="1:7" s="10" customFormat="1" ht="25.5" customHeight="1" x14ac:dyDescent="0.4">
      <c r="A67" s="48" t="s">
        <v>87</v>
      </c>
      <c r="B67" s="57" t="s">
        <v>40</v>
      </c>
      <c r="C67" s="27" t="s">
        <v>6</v>
      </c>
      <c r="D67" s="27">
        <v>1</v>
      </c>
      <c r="E67" s="28">
        <v>310000</v>
      </c>
      <c r="F67" s="43">
        <v>310000</v>
      </c>
      <c r="G67" s="43"/>
    </row>
    <row r="68" spans="1:7" s="10" customFormat="1" ht="25.5" customHeight="1" x14ac:dyDescent="0.4">
      <c r="A68" s="53" t="s">
        <v>133</v>
      </c>
      <c r="B68" s="61" t="s">
        <v>160</v>
      </c>
      <c r="C68" s="27"/>
      <c r="D68" s="27"/>
      <c r="E68" s="28"/>
      <c r="F68" s="85">
        <f>F69+F70+F71</f>
        <v>185000</v>
      </c>
      <c r="G68" s="66">
        <v>209065</v>
      </c>
    </row>
    <row r="69" spans="1:7" s="10" customFormat="1" ht="25.5" customHeight="1" x14ac:dyDescent="0.4">
      <c r="A69" s="48" t="s">
        <v>88</v>
      </c>
      <c r="B69" s="56" t="s">
        <v>149</v>
      </c>
      <c r="C69" s="55" t="s">
        <v>6</v>
      </c>
      <c r="D69" s="27">
        <v>1</v>
      </c>
      <c r="E69" s="28">
        <v>50000</v>
      </c>
      <c r="F69" s="43">
        <f t="shared" ref="F69:F73" si="7">D69*E69</f>
        <v>50000</v>
      </c>
      <c r="G69" s="43"/>
    </row>
    <row r="70" spans="1:7" s="10" customFormat="1" ht="25.5" customHeight="1" x14ac:dyDescent="0.4">
      <c r="A70" s="48" t="s">
        <v>147</v>
      </c>
      <c r="B70" s="57" t="s">
        <v>41</v>
      </c>
      <c r="C70" s="27" t="s">
        <v>6</v>
      </c>
      <c r="D70" s="27">
        <v>7</v>
      </c>
      <c r="E70" s="28">
        <v>5000</v>
      </c>
      <c r="F70" s="43">
        <f t="shared" si="7"/>
        <v>35000</v>
      </c>
      <c r="G70" s="43"/>
    </row>
    <row r="71" spans="1:7" s="10" customFormat="1" ht="25.5" customHeight="1" x14ac:dyDescent="0.4">
      <c r="A71" s="48" t="s">
        <v>89</v>
      </c>
      <c r="B71" s="57" t="s">
        <v>42</v>
      </c>
      <c r="C71" s="27" t="s">
        <v>6</v>
      </c>
      <c r="D71" s="27">
        <v>1</v>
      </c>
      <c r="E71" s="28">
        <v>100000</v>
      </c>
      <c r="F71" s="43">
        <f t="shared" si="7"/>
        <v>100000</v>
      </c>
      <c r="G71" s="43"/>
    </row>
    <row r="72" spans="1:7" s="10" customFormat="1" ht="25.5" customHeight="1" x14ac:dyDescent="0.4">
      <c r="A72" s="53" t="s">
        <v>134</v>
      </c>
      <c r="B72" s="50" t="s">
        <v>43</v>
      </c>
      <c r="C72" s="27"/>
      <c r="D72" s="27"/>
      <c r="E72" s="28"/>
      <c r="F72" s="85">
        <v>50000</v>
      </c>
      <c r="G72" s="66">
        <v>70000</v>
      </c>
    </row>
    <row r="73" spans="1:7" s="10" customFormat="1" ht="25.5" customHeight="1" x14ac:dyDescent="0.4">
      <c r="A73" s="48" t="s">
        <v>88</v>
      </c>
      <c r="B73" s="57" t="s">
        <v>44</v>
      </c>
      <c r="C73" s="27" t="s">
        <v>9</v>
      </c>
      <c r="D73" s="27">
        <v>1</v>
      </c>
      <c r="E73" s="28">
        <v>50000</v>
      </c>
      <c r="F73" s="43">
        <f t="shared" si="7"/>
        <v>50000</v>
      </c>
      <c r="G73" s="43"/>
    </row>
    <row r="74" spans="1:7" s="10" customFormat="1" ht="25.5" customHeight="1" x14ac:dyDescent="0.4">
      <c r="A74" s="53" t="s">
        <v>135</v>
      </c>
      <c r="B74" s="50" t="s">
        <v>45</v>
      </c>
      <c r="C74" s="27"/>
      <c r="D74" s="27"/>
      <c r="E74" s="28"/>
      <c r="F74" s="85">
        <f>F75+F76</f>
        <v>500000</v>
      </c>
      <c r="G74" s="67">
        <v>350000</v>
      </c>
    </row>
    <row r="75" spans="1:7" s="10" customFormat="1" ht="25.5" customHeight="1" x14ac:dyDescent="0.4">
      <c r="A75" s="48" t="s">
        <v>90</v>
      </c>
      <c r="B75" s="57" t="s">
        <v>46</v>
      </c>
      <c r="C75" s="27" t="s">
        <v>24</v>
      </c>
      <c r="D75" s="27">
        <v>12</v>
      </c>
      <c r="E75" s="34">
        <v>30000</v>
      </c>
      <c r="F75" s="43">
        <f>D75*E75</f>
        <v>360000</v>
      </c>
      <c r="G75" s="43"/>
    </row>
    <row r="76" spans="1:7" s="10" customFormat="1" ht="25.5" customHeight="1" x14ac:dyDescent="0.4">
      <c r="A76" s="48" t="s">
        <v>136</v>
      </c>
      <c r="B76" s="57" t="s">
        <v>47</v>
      </c>
      <c r="C76" s="27" t="s">
        <v>6</v>
      </c>
      <c r="D76" s="27">
        <v>1</v>
      </c>
      <c r="E76" s="34">
        <v>140000</v>
      </c>
      <c r="F76" s="43">
        <v>140000</v>
      </c>
      <c r="G76" s="43"/>
    </row>
    <row r="77" spans="1:7" s="10" customFormat="1" ht="25.5" customHeight="1" x14ac:dyDescent="0.4">
      <c r="A77" s="53" t="s">
        <v>137</v>
      </c>
      <c r="B77" s="50" t="s">
        <v>161</v>
      </c>
      <c r="C77" s="27"/>
      <c r="D77" s="27"/>
      <c r="E77" s="28"/>
      <c r="F77" s="85">
        <f>F78+F79+F80+F81+F82+F83+F84</f>
        <v>169400</v>
      </c>
      <c r="G77" s="67"/>
    </row>
    <row r="78" spans="1:7" s="10" customFormat="1" ht="25.5" customHeight="1" x14ac:dyDescent="0.4">
      <c r="A78" s="48" t="s">
        <v>91</v>
      </c>
      <c r="B78" s="56" t="s">
        <v>93</v>
      </c>
      <c r="C78" s="27" t="s">
        <v>24</v>
      </c>
      <c r="D78" s="27">
        <v>12</v>
      </c>
      <c r="E78" s="34">
        <v>750</v>
      </c>
      <c r="F78" s="43">
        <f t="shared" ref="F78:F84" si="8">D78*E78</f>
        <v>9000</v>
      </c>
      <c r="G78" s="43"/>
    </row>
    <row r="79" spans="1:7" s="10" customFormat="1" ht="25.5" customHeight="1" x14ac:dyDescent="0.4">
      <c r="A79" s="48" t="s">
        <v>92</v>
      </c>
      <c r="B79" s="56" t="s">
        <v>141</v>
      </c>
      <c r="C79" s="27" t="s">
        <v>6</v>
      </c>
      <c r="D79" s="27">
        <v>1</v>
      </c>
      <c r="E79" s="34">
        <v>15000</v>
      </c>
      <c r="F79" s="43">
        <f t="shared" si="8"/>
        <v>15000</v>
      </c>
      <c r="G79" s="43"/>
    </row>
    <row r="80" spans="1:7" s="10" customFormat="1" ht="25.5" customHeight="1" x14ac:dyDescent="0.4">
      <c r="A80" s="48" t="s">
        <v>138</v>
      </c>
      <c r="B80" s="56" t="s">
        <v>99</v>
      </c>
      <c r="C80" s="27" t="s">
        <v>24</v>
      </c>
      <c r="D80" s="27">
        <v>12</v>
      </c>
      <c r="E80" s="34">
        <v>400</v>
      </c>
      <c r="F80" s="43">
        <f t="shared" si="8"/>
        <v>4800</v>
      </c>
      <c r="G80" s="43"/>
    </row>
    <row r="81" spans="1:7" s="10" customFormat="1" ht="25.5" customHeight="1" x14ac:dyDescent="0.4">
      <c r="A81" s="48" t="s">
        <v>142</v>
      </c>
      <c r="B81" s="56" t="s">
        <v>144</v>
      </c>
      <c r="C81" s="27" t="s">
        <v>6</v>
      </c>
      <c r="D81" s="27">
        <v>1</v>
      </c>
      <c r="E81" s="34">
        <v>12000</v>
      </c>
      <c r="F81" s="43">
        <f t="shared" si="8"/>
        <v>12000</v>
      </c>
      <c r="G81" s="43"/>
    </row>
    <row r="82" spans="1:7" s="10" customFormat="1" ht="25.5" customHeight="1" x14ac:dyDescent="0.4">
      <c r="A82" s="48" t="s">
        <v>143</v>
      </c>
      <c r="B82" s="56" t="s">
        <v>162</v>
      </c>
      <c r="C82" s="27" t="s">
        <v>6</v>
      </c>
      <c r="D82" s="27">
        <v>1</v>
      </c>
      <c r="E82" s="34">
        <v>55000</v>
      </c>
      <c r="F82" s="43">
        <f t="shared" si="8"/>
        <v>55000</v>
      </c>
      <c r="G82" s="43"/>
    </row>
    <row r="83" spans="1:7" s="10" customFormat="1" ht="25.5" customHeight="1" x14ac:dyDescent="0.4">
      <c r="A83" s="48" t="s">
        <v>163</v>
      </c>
      <c r="B83" s="56" t="s">
        <v>164</v>
      </c>
      <c r="C83" s="27" t="s">
        <v>165</v>
      </c>
      <c r="D83" s="27">
        <v>1</v>
      </c>
      <c r="E83" s="62">
        <v>4000</v>
      </c>
      <c r="F83" s="43">
        <f t="shared" si="8"/>
        <v>4000</v>
      </c>
      <c r="G83" s="43"/>
    </row>
    <row r="84" spans="1:7" s="10" customFormat="1" ht="34.15" customHeight="1" thickBot="1" x14ac:dyDescent="0.45">
      <c r="A84" s="48" t="s">
        <v>166</v>
      </c>
      <c r="B84" s="33" t="s">
        <v>177</v>
      </c>
      <c r="C84" s="27" t="s">
        <v>24</v>
      </c>
      <c r="D84" s="27">
        <v>12</v>
      </c>
      <c r="E84" s="34">
        <v>5800</v>
      </c>
      <c r="F84" s="80">
        <f t="shared" si="8"/>
        <v>69600</v>
      </c>
      <c r="G84" s="80"/>
    </row>
    <row r="85" spans="1:7" s="10" customFormat="1" ht="24.6" customHeight="1" thickBot="1" x14ac:dyDescent="0.45">
      <c r="A85" s="44"/>
      <c r="B85" s="11"/>
      <c r="C85" s="76" t="s">
        <v>48</v>
      </c>
      <c r="D85" s="76"/>
      <c r="E85" s="12"/>
      <c r="F85" s="82">
        <f>F6+F12+F15+F29+F32+F36+F43+F50+F54+F64+F68+F72+F74+F77</f>
        <v>11342769.6</v>
      </c>
      <c r="G85" s="81">
        <v>10613917</v>
      </c>
    </row>
    <row r="86" spans="1:7" s="10" customFormat="1" ht="24.6" customHeight="1" x14ac:dyDescent="0.4">
      <c r="A86" s="13"/>
      <c r="B86" s="10" t="s">
        <v>49</v>
      </c>
      <c r="C86" s="14"/>
      <c r="D86" s="14"/>
      <c r="E86" s="14"/>
      <c r="F86" s="15"/>
    </row>
    <row r="87" spans="1:7" s="10" customFormat="1" ht="24.6" customHeight="1" x14ac:dyDescent="0.4">
      <c r="A87" s="13"/>
      <c r="B87" s="35" t="s">
        <v>169</v>
      </c>
      <c r="C87" s="14"/>
      <c r="D87" s="14"/>
      <c r="E87" s="14"/>
      <c r="F87" s="15"/>
    </row>
    <row r="88" spans="1:7" s="10" customFormat="1" ht="24.6" customHeight="1" x14ac:dyDescent="0.4">
      <c r="A88" s="13"/>
      <c r="B88" s="35" t="s">
        <v>168</v>
      </c>
      <c r="C88" s="14"/>
      <c r="D88" s="14"/>
      <c r="E88" s="14"/>
      <c r="F88" s="15"/>
    </row>
    <row r="89" spans="1:7" s="10" customFormat="1" ht="24.6" customHeight="1" x14ac:dyDescent="0.4">
      <c r="A89" s="13"/>
      <c r="C89" s="14"/>
      <c r="D89" s="14"/>
      <c r="E89" s="14"/>
      <c r="F89" s="15"/>
    </row>
    <row r="90" spans="1:7" s="10" customFormat="1" ht="24.6" customHeight="1" x14ac:dyDescent="0.4">
      <c r="A90" s="13"/>
      <c r="B90" s="10" t="s">
        <v>50</v>
      </c>
      <c r="C90" s="14"/>
      <c r="D90" s="14"/>
      <c r="E90" s="14"/>
      <c r="F90" s="15"/>
    </row>
  </sheetData>
  <mergeCells count="4">
    <mergeCell ref="A2:F2"/>
    <mergeCell ref="A3:B4"/>
    <mergeCell ref="C3:F3"/>
    <mergeCell ref="C85:D85"/>
  </mergeCells>
  <pageMargins left="0.7" right="0.7" top="0.75" bottom="0.75" header="0.3" footer="0.3"/>
  <pageSetup paperSize="9" scale="74" fitToHeight="0" orientation="landscape" r:id="rId1"/>
  <ignoredErrors>
    <ignoredError sqref="F74 F36 F29 F32 F15 F5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"/>
  <sheetViews>
    <sheetView workbookViewId="0">
      <selection activeCell="J17" sqref="J17"/>
    </sheetView>
  </sheetViews>
  <sheetFormatPr defaultRowHeight="15" x14ac:dyDescent="0.25"/>
  <cols>
    <col min="2" max="2" width="22.5703125" customWidth="1"/>
    <col min="6" max="6" width="20.7109375" customWidth="1"/>
  </cols>
  <sheetData>
    <row r="1" spans="1:6" s="10" customFormat="1" ht="31.9" customHeight="1" x14ac:dyDescent="0.4">
      <c r="A1" s="48"/>
      <c r="B1" s="58"/>
      <c r="C1" s="27"/>
      <c r="D1" s="27"/>
      <c r="E1" s="28"/>
      <c r="F1" s="42"/>
    </row>
    <row r="2" spans="1:6" s="10" customFormat="1" ht="33" customHeight="1" x14ac:dyDescent="0.4">
      <c r="A2" s="48"/>
      <c r="B2" s="59"/>
      <c r="C2" s="27"/>
      <c r="D2" s="27"/>
      <c r="E2" s="28"/>
      <c r="F2" s="42"/>
    </row>
    <row r="3" spans="1:6" s="10" customFormat="1" ht="46.15" customHeight="1" x14ac:dyDescent="0.4">
      <c r="A3" s="48"/>
      <c r="B3" s="56"/>
      <c r="C3" s="55"/>
      <c r="D3" s="27"/>
      <c r="E3" s="28"/>
      <c r="F3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работ 2024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2024-03-02T21:43:51Z</cp:lastPrinted>
  <dcterms:created xsi:type="dcterms:W3CDTF">2023-04-04T07:04:00Z</dcterms:created>
  <dcterms:modified xsi:type="dcterms:W3CDTF">2024-03-02T21:45:52Z</dcterms:modified>
</cp:coreProperties>
</file>